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dr\Downloads\"/>
    </mc:Choice>
  </mc:AlternateContent>
  <xr:revisionPtr revIDLastSave="0" documentId="8_{17EA5AEE-4F52-47F1-827C-D2111F9F7AFF}" xr6:coauthVersionLast="47" xr6:coauthVersionMax="47" xr10:uidLastSave="{00000000-0000-0000-0000-000000000000}"/>
  <bookViews>
    <workbookView xWindow="-108" yWindow="-108" windowWidth="23256" windowHeight="14016" xr2:uid="{A91AB63E-92F9-4D5F-A663-BE50CA0D52A0}"/>
  </bookViews>
  <sheets>
    <sheet name="Abrechnung" sheetId="1" r:id="rId1"/>
    <sheet name="Feiertage und Honora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5" i="1" l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I14" i="1" s="1"/>
  <c r="H56" i="1"/>
  <c r="E59" i="1"/>
  <c r="E60" i="1"/>
  <c r="E61" i="1"/>
  <c r="E62" i="1"/>
  <c r="F62" i="1" s="1"/>
  <c r="I62" i="1" s="1"/>
  <c r="E63" i="1"/>
  <c r="E64" i="1"/>
  <c r="E65" i="1"/>
  <c r="F65" i="1" s="1"/>
  <c r="E66" i="1"/>
  <c r="E67" i="1"/>
  <c r="E68" i="1"/>
  <c r="E69" i="1"/>
  <c r="E70" i="1"/>
  <c r="E71" i="1"/>
  <c r="F71" i="1" s="1"/>
  <c r="I71" i="1" s="1"/>
  <c r="E72" i="1"/>
  <c r="E73" i="1"/>
  <c r="E74" i="1"/>
  <c r="F74" i="1" s="1"/>
  <c r="I74" i="1" s="1"/>
  <c r="E75" i="1"/>
  <c r="E76" i="1"/>
  <c r="E77" i="1"/>
  <c r="E78" i="1"/>
  <c r="E79" i="1"/>
  <c r="E80" i="1"/>
  <c r="E81" i="1"/>
  <c r="E82" i="1"/>
  <c r="E83" i="1"/>
  <c r="F83" i="1" s="1"/>
  <c r="I83" i="1" s="1"/>
  <c r="E84" i="1"/>
  <c r="E85" i="1"/>
  <c r="E58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F37" i="1" s="1"/>
  <c r="I37" i="1" s="1"/>
  <c r="E38" i="1"/>
  <c r="E39" i="1"/>
  <c r="E40" i="1"/>
  <c r="E41" i="1"/>
  <c r="E42" i="1"/>
  <c r="E43" i="1"/>
  <c r="D85" i="1"/>
  <c r="D84" i="1"/>
  <c r="D83" i="1"/>
  <c r="D82" i="1"/>
  <c r="F82" i="1" s="1"/>
  <c r="I82" i="1" s="1"/>
  <c r="D81" i="1"/>
  <c r="F81" i="1" s="1"/>
  <c r="F80" i="1"/>
  <c r="D80" i="1"/>
  <c r="D79" i="1"/>
  <c r="D78" i="1"/>
  <c r="F77" i="1"/>
  <c r="D77" i="1"/>
  <c r="D76" i="1"/>
  <c r="D75" i="1"/>
  <c r="F75" i="1" s="1"/>
  <c r="I75" i="1" s="1"/>
  <c r="D74" i="1"/>
  <c r="D73" i="1"/>
  <c r="F73" i="1" s="1"/>
  <c r="I73" i="1" s="1"/>
  <c r="D72" i="1"/>
  <c r="F72" i="1" s="1"/>
  <c r="D71" i="1"/>
  <c r="D70" i="1"/>
  <c r="F70" i="1" s="1"/>
  <c r="I70" i="1" s="1"/>
  <c r="D69" i="1"/>
  <c r="F69" i="1" s="1"/>
  <c r="I69" i="1" s="1"/>
  <c r="F68" i="1"/>
  <c r="I68" i="1" s="1"/>
  <c r="D68" i="1"/>
  <c r="D67" i="1"/>
  <c r="D66" i="1"/>
  <c r="D65" i="1"/>
  <c r="D64" i="1"/>
  <c r="F64" i="1" s="1"/>
  <c r="D63" i="1"/>
  <c r="F63" i="1" s="1"/>
  <c r="I63" i="1" s="1"/>
  <c r="D62" i="1"/>
  <c r="D61" i="1"/>
  <c r="F61" i="1" s="1"/>
  <c r="I61" i="1" s="1"/>
  <c r="D60" i="1"/>
  <c r="F60" i="1" s="1"/>
  <c r="I60" i="1" s="1"/>
  <c r="F59" i="1"/>
  <c r="I59" i="1" s="1"/>
  <c r="D59" i="1"/>
  <c r="D58" i="1"/>
  <c r="A48" i="1"/>
  <c r="F43" i="1"/>
  <c r="I43" i="1" s="1"/>
  <c r="D43" i="1"/>
  <c r="D42" i="1"/>
  <c r="F42" i="1" s="1"/>
  <c r="I42" i="1" s="1"/>
  <c r="D41" i="1"/>
  <c r="F40" i="1"/>
  <c r="I40" i="1" s="1"/>
  <c r="D40" i="1"/>
  <c r="D39" i="1"/>
  <c r="F39" i="1" s="1"/>
  <c r="I39" i="1" s="1"/>
  <c r="D38" i="1"/>
  <c r="F38" i="1" s="1"/>
  <c r="I38" i="1" s="1"/>
  <c r="D37" i="1"/>
  <c r="D36" i="1"/>
  <c r="F36" i="1" s="1"/>
  <c r="D35" i="1"/>
  <c r="F35" i="1" s="1"/>
  <c r="I35" i="1" s="1"/>
  <c r="F34" i="1"/>
  <c r="I34" i="1" s="1"/>
  <c r="D34" i="1"/>
  <c r="D33" i="1"/>
  <c r="F33" i="1" s="1"/>
  <c r="I33" i="1" s="1"/>
  <c r="D32" i="1"/>
  <c r="F32" i="1" s="1"/>
  <c r="I32" i="1" s="1"/>
  <c r="F31" i="1"/>
  <c r="I31" i="1" s="1"/>
  <c r="D31" i="1"/>
  <c r="D30" i="1"/>
  <c r="F30" i="1" s="1"/>
  <c r="D29" i="1"/>
  <c r="F29" i="1" s="1"/>
  <c r="I29" i="1" s="1"/>
  <c r="F28" i="1"/>
  <c r="D28" i="1"/>
  <c r="D27" i="1"/>
  <c r="F27" i="1" s="1"/>
  <c r="D26" i="1"/>
  <c r="F26" i="1" s="1"/>
  <c r="I26" i="1" s="1"/>
  <c r="F25" i="1"/>
  <c r="I25" i="1" s="1"/>
  <c r="D25" i="1"/>
  <c r="D24" i="1"/>
  <c r="F24" i="1" s="1"/>
  <c r="I24" i="1" s="1"/>
  <c r="D23" i="1"/>
  <c r="F23" i="1" s="1"/>
  <c r="I23" i="1" s="1"/>
  <c r="F22" i="1"/>
  <c r="I22" i="1" s="1"/>
  <c r="D22" i="1"/>
  <c r="D21" i="1"/>
  <c r="F21" i="1" s="1"/>
  <c r="D20" i="1"/>
  <c r="F20" i="1" s="1"/>
  <c r="F19" i="1"/>
  <c r="I19" i="1" s="1"/>
  <c r="D19" i="1"/>
  <c r="D18" i="1"/>
  <c r="F18" i="1" s="1"/>
  <c r="I18" i="1" s="1"/>
  <c r="D17" i="1"/>
  <c r="F17" i="1" s="1"/>
  <c r="I17" i="1" s="1"/>
  <c r="F16" i="1"/>
  <c r="I16" i="1" s="1"/>
  <c r="D16" i="1"/>
  <c r="D15" i="1"/>
  <c r="F15" i="1" s="1"/>
  <c r="I15" i="1" s="1"/>
  <c r="D14" i="1"/>
  <c r="I5" i="1"/>
  <c r="I52" i="1" s="1"/>
  <c r="I77" i="1" l="1"/>
  <c r="I64" i="1"/>
  <c r="I72" i="1"/>
  <c r="I80" i="1"/>
  <c r="I81" i="1"/>
  <c r="I65" i="1"/>
  <c r="I20" i="1"/>
  <c r="I21" i="1"/>
  <c r="I27" i="1"/>
  <c r="I28" i="1"/>
  <c r="I30" i="1"/>
  <c r="I36" i="1"/>
  <c r="F66" i="1"/>
  <c r="I66" i="1" s="1"/>
  <c r="F84" i="1"/>
  <c r="I84" i="1" s="1"/>
  <c r="F76" i="1"/>
  <c r="I76" i="1" s="1"/>
  <c r="F78" i="1"/>
  <c r="I78" i="1" s="1"/>
  <c r="F67" i="1"/>
  <c r="I67" i="1" s="1"/>
  <c r="F85" i="1"/>
  <c r="I85" i="1" s="1"/>
  <c r="F79" i="1"/>
  <c r="I79" i="1" s="1"/>
  <c r="F58" i="1"/>
  <c r="I58" i="1" s="1"/>
  <c r="F41" i="1"/>
  <c r="I41" i="1" s="1"/>
  <c r="F14" i="1"/>
  <c r="I44" i="1" l="1"/>
  <c r="I8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Oliver Schmidt</author>
  </authors>
  <commentList>
    <comment ref="A1" authorId="0" shapeId="0" xr:uid="{60736CDD-08F7-40F3-8305-C4F52B548494}">
      <text>
        <r>
          <rPr>
            <sz val="9"/>
            <color indexed="81"/>
            <rFont val="Segoe UI"/>
            <family val="2"/>
          </rPr>
          <t>Bitte eigene Daten eintragen</t>
        </r>
      </text>
    </comment>
    <comment ref="H9" authorId="0" shapeId="0" xr:uid="{70B168E5-38F3-44F3-B191-C86CEC9D814D}">
      <text>
        <r>
          <rPr>
            <sz val="9"/>
            <color indexed="81"/>
            <rFont val="Segoe UI"/>
            <family val="2"/>
          </rPr>
          <t>Bitte entsprechendes Quartal eintragen</t>
        </r>
      </text>
    </comment>
    <comment ref="C11" authorId="0" shapeId="0" xr:uid="{D2D851AE-6101-4DA9-8614-77391C7A94D6}">
      <text>
        <r>
          <rPr>
            <sz val="9"/>
            <color indexed="81"/>
            <rFont val="Segoe UI"/>
            <family val="2"/>
          </rPr>
          <t xml:space="preserve">Bitte vertraglich festgelegten Stundensatz auswählen
</t>
        </r>
      </text>
    </comment>
    <comment ref="H14" authorId="0" shapeId="0" xr:uid="{AFB7828E-C79B-45E7-940E-AC2B3367E46E}">
      <text>
        <r>
          <rPr>
            <sz val="9"/>
            <color indexed="81"/>
            <rFont val="Segoe UI"/>
            <family val="2"/>
          </rPr>
          <t>Wenn ein Trainingsplan erstellt wurde "Ja" sonst "Nein"oder Leer lassen</t>
        </r>
      </text>
    </comment>
  </commentList>
</comments>
</file>

<file path=xl/sharedStrings.xml><?xml version="1.0" encoding="utf-8"?>
<sst xmlns="http://schemas.openxmlformats.org/spreadsheetml/2006/main" count="116" uniqueCount="35">
  <si>
    <t>Name, Anschrift, Adresse</t>
  </si>
  <si>
    <t>DLC Aachen</t>
  </si>
  <si>
    <t xml:space="preserve">Aachen den, </t>
  </si>
  <si>
    <t>Kassenwart</t>
  </si>
  <si>
    <t>E-Mail: kasse@dlc-aachen.de</t>
  </si>
  <si>
    <t>Rechnung für Übungsleitertätigkeiten für das Quartal:</t>
  </si>
  <si>
    <t>Hiermit stelle ich für meine gemeinnützige Übungsleitertätigkeit folgenden vereinbarten Satz von:</t>
  </si>
  <si>
    <t>Stundensatz:</t>
  </si>
  <si>
    <t>/h je Übungsleiterstunde in Rechnung:</t>
  </si>
  <si>
    <t>Pos.</t>
  </si>
  <si>
    <t>Datum</t>
  </si>
  <si>
    <t>Std.</t>
  </si>
  <si>
    <t>Sonntage=7</t>
  </si>
  <si>
    <t>So./FeierT. zus.</t>
  </si>
  <si>
    <t>Ort</t>
  </si>
  <si>
    <t>Pläne erstellt</t>
  </si>
  <si>
    <t>Gesamt</t>
  </si>
  <si>
    <t>Ja</t>
  </si>
  <si>
    <t>Übertrag:</t>
  </si>
  <si>
    <t>Q2/2022</t>
  </si>
  <si>
    <t>ja</t>
  </si>
  <si>
    <t>Ich bitte um Zahlung des Gesamtbetrages von</t>
  </si>
  <si>
    <t xml:space="preserve">Neujahr: </t>
  </si>
  <si>
    <t xml:space="preserve">Karfreitag: </t>
  </si>
  <si>
    <t xml:space="preserve">Ostermontag: </t>
  </si>
  <si>
    <t xml:space="preserve">Tag der Arbeit: </t>
  </si>
  <si>
    <t xml:space="preserve">Christi Himmelfahrt: </t>
  </si>
  <si>
    <t xml:space="preserve">Pfingstmontag: </t>
  </si>
  <si>
    <t xml:space="preserve">Fronleichnam: </t>
  </si>
  <si>
    <t xml:space="preserve">Tag der Deutschen Einheit: </t>
  </si>
  <si>
    <t xml:space="preserve">Allerheiligen: </t>
  </si>
  <si>
    <t xml:space="preserve">1. Weihnachtsfeiertag: </t>
  </si>
  <si>
    <t xml:space="preserve">2. Weihnachtsfeiertag: </t>
  </si>
  <si>
    <t xml:space="preserve">Hinweis: Eine Aufwandsentschädigung bis zu 3000 Euro jährlich ist nach§ 3 Nr. 26 EStG steuerfrei, wenn sie  gezahlt wird für eine Tätigkeit als Übungsleiter bei einer gemeinnützigen Einrichtung/Verein und die  Tätigkeit nebenberuflich ausgeübt wird. </t>
  </si>
  <si>
    <t>Dieses Formular bitte als pdf in Easyverein unter "Meine Daten - Auslage einreichen" hochladen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</si>
</sst>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[$-407]d/\ mmmm\ yyyy;@"/>
    <numFmt numFmtId="165" formatCode="#,##0.00\ &quot;€&quot;"/>
    <numFmt numFmtId="166" formatCode="d/m/yyyy;@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2F2F2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Segoe UI"/>
      <family val="2"/>
    </font>
    <font>
      <b/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  <xf numFmtId="164" fontId="0" fillId="0" borderId="0" xfId="0" applyNumberFormat="1" applyAlignment="1" applyProtection="1">
      <alignment vertical="top"/>
      <protection locked="0"/>
    </xf>
    <xf numFmtId="0" fontId="4" fillId="0" borderId="0" xfId="1" applyFont="1" applyAlignment="1" applyProtection="1">
      <alignment vertical="center"/>
    </xf>
    <xf numFmtId="0" fontId="5" fillId="0" borderId="0" xfId="0" applyFont="1"/>
    <xf numFmtId="0" fontId="6" fillId="0" borderId="0" xfId="0" applyFont="1" applyAlignment="1">
      <alignment horizontal="left"/>
    </xf>
    <xf numFmtId="165" fontId="0" fillId="0" borderId="0" xfId="0" applyNumberFormat="1" applyAlignment="1">
      <alignment horizontal="right"/>
    </xf>
    <xf numFmtId="0" fontId="7" fillId="0" borderId="0" xfId="0" applyFont="1" applyProtection="1">
      <protection locked="0"/>
    </xf>
    <xf numFmtId="0" fontId="8" fillId="0" borderId="0" xfId="0" applyFont="1" applyAlignment="1">
      <alignment horizontal="left"/>
    </xf>
    <xf numFmtId="165" fontId="9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Protection="1">
      <protection locked="0"/>
    </xf>
    <xf numFmtId="2" fontId="0" fillId="0" borderId="0" xfId="0" applyNumberFormat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11" fillId="0" borderId="0" xfId="0" applyFont="1"/>
    <xf numFmtId="165" fontId="10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165" fontId="12" fillId="0" borderId="0" xfId="0" applyNumberFormat="1" applyFont="1"/>
    <xf numFmtId="166" fontId="0" fillId="0" borderId="0" xfId="0" applyNumberFormat="1" applyAlignment="1" applyProtection="1">
      <alignment vertical="top"/>
      <protection locked="0"/>
    </xf>
    <xf numFmtId="0" fontId="7" fillId="0" borderId="0" xfId="0" applyFont="1"/>
    <xf numFmtId="0" fontId="11" fillId="0" borderId="0" xfId="0" applyFont="1" applyAlignment="1">
      <alignment vertical="center"/>
    </xf>
    <xf numFmtId="0" fontId="0" fillId="0" borderId="0" xfId="0" applyProtection="1">
      <protection locked="0"/>
    </xf>
    <xf numFmtId="14" fontId="0" fillId="0" borderId="0" xfId="0" applyNumberFormat="1" applyAlignment="1">
      <alignment vertical="center" wrapText="1"/>
    </xf>
    <xf numFmtId="8" fontId="0" fillId="0" borderId="0" xfId="0" applyNumberFormat="1"/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165" fontId="0" fillId="0" borderId="0" xfId="0" applyNumberFormat="1"/>
    <xf numFmtId="0" fontId="15" fillId="0" borderId="0" xfId="0" applyFon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asse@dlc-aachen.de" TargetMode="External"/><Relationship Id="rId1" Type="http://schemas.openxmlformats.org/officeDocument/2006/relationships/hyperlink" Target="mailto:kasse@dlc-aachen.d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C6BD3-50E2-415D-B9C5-99C72168F39F}">
  <dimension ref="A1:J94"/>
  <sheetViews>
    <sheetView tabSelected="1" workbookViewId="0">
      <selection activeCell="J85" sqref="J85"/>
    </sheetView>
  </sheetViews>
  <sheetFormatPr baseColWidth="10" defaultRowHeight="14.4" x14ac:dyDescent="0.3"/>
  <cols>
    <col min="3" max="3" width="11.5546875" customWidth="1"/>
    <col min="4" max="5" width="0.109375" customWidth="1"/>
    <col min="6" max="6" width="15.88671875" customWidth="1"/>
    <col min="7" max="7" width="18.5546875" customWidth="1"/>
    <col min="8" max="8" width="13.88671875" bestFit="1" customWidth="1"/>
    <col min="9" max="9" width="17.44140625" bestFit="1" customWidth="1"/>
    <col min="10" max="10" width="0.109375" customWidth="1"/>
  </cols>
  <sheetData>
    <row r="1" spans="1:10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10" x14ac:dyDescent="0.3">
      <c r="A2" s="27"/>
      <c r="B2" s="27"/>
      <c r="C2" s="27"/>
      <c r="D2" s="27"/>
      <c r="E2" s="27"/>
      <c r="F2" s="27"/>
      <c r="G2" s="27"/>
      <c r="H2" s="27"/>
      <c r="I2" s="27"/>
    </row>
    <row r="3" spans="1:10" x14ac:dyDescent="0.3">
      <c r="A3" s="27"/>
      <c r="B3" s="27"/>
      <c r="C3" s="27"/>
      <c r="D3" s="27"/>
      <c r="E3" s="27"/>
      <c r="F3" s="27"/>
      <c r="G3" s="27"/>
      <c r="H3" s="27"/>
      <c r="I3" s="27"/>
    </row>
    <row r="4" spans="1:10" x14ac:dyDescent="0.3">
      <c r="A4" s="27"/>
      <c r="B4" s="27"/>
      <c r="C4" s="27"/>
      <c r="D4" s="27"/>
      <c r="E4" s="27"/>
      <c r="F4" s="27"/>
      <c r="G4" s="27"/>
      <c r="H4" s="27"/>
      <c r="I4" s="27"/>
    </row>
    <row r="5" spans="1:10" ht="15.6" x14ac:dyDescent="0.3">
      <c r="A5" s="1" t="s">
        <v>1</v>
      </c>
      <c r="H5" s="2" t="s">
        <v>2</v>
      </c>
      <c r="I5" s="3">
        <f ca="1">TODAY()</f>
        <v>44856</v>
      </c>
    </row>
    <row r="6" spans="1:10" ht="15.6" x14ac:dyDescent="0.3">
      <c r="A6" s="1" t="s">
        <v>3</v>
      </c>
    </row>
    <row r="7" spans="1:10" x14ac:dyDescent="0.3">
      <c r="A7" s="4" t="s">
        <v>4</v>
      </c>
    </row>
    <row r="9" spans="1:10" ht="15.6" x14ac:dyDescent="0.3">
      <c r="A9" s="5" t="s">
        <v>5</v>
      </c>
      <c r="B9" s="6"/>
      <c r="F9" s="7"/>
      <c r="H9" s="8" t="s">
        <v>19</v>
      </c>
    </row>
    <row r="10" spans="1:10" x14ac:dyDescent="0.3">
      <c r="A10" s="28" t="s">
        <v>6</v>
      </c>
      <c r="B10" s="28"/>
      <c r="C10" s="28"/>
      <c r="D10" s="28"/>
      <c r="E10" s="28"/>
      <c r="F10" s="28"/>
      <c r="G10" s="28"/>
      <c r="H10" s="28"/>
      <c r="I10" s="28"/>
    </row>
    <row r="11" spans="1:10" ht="15.6" x14ac:dyDescent="0.3">
      <c r="A11" s="9" t="s">
        <v>7</v>
      </c>
      <c r="C11" s="10">
        <v>15</v>
      </c>
      <c r="D11" s="11"/>
      <c r="E11" s="11"/>
      <c r="F11" t="s">
        <v>8</v>
      </c>
      <c r="G11" s="11"/>
      <c r="H11" s="11"/>
      <c r="I11" s="11"/>
    </row>
    <row r="12" spans="1:10" ht="15.6" x14ac:dyDescent="0.3">
      <c r="B12" s="6"/>
    </row>
    <row r="13" spans="1:10" ht="15.6" x14ac:dyDescent="0.3">
      <c r="A13" s="12" t="s">
        <v>9</v>
      </c>
      <c r="B13" s="12" t="s">
        <v>10</v>
      </c>
      <c r="C13" s="12" t="s">
        <v>11</v>
      </c>
      <c r="D13" s="12" t="s">
        <v>12</v>
      </c>
      <c r="E13" s="12"/>
      <c r="F13" s="12" t="s">
        <v>13</v>
      </c>
      <c r="G13" s="12" t="s">
        <v>14</v>
      </c>
      <c r="H13" s="12" t="s">
        <v>15</v>
      </c>
      <c r="I13" s="12" t="s">
        <v>16</v>
      </c>
      <c r="J13" s="31"/>
    </row>
    <row r="14" spans="1:10" ht="15.6" x14ac:dyDescent="0.3">
      <c r="A14" s="13">
        <v>1</v>
      </c>
      <c r="B14" s="14">
        <v>44682</v>
      </c>
      <c r="C14" s="15">
        <v>1</v>
      </c>
      <c r="D14" s="16">
        <f t="shared" ref="D14:D43" si="0">WEEKDAY(B14,2)</f>
        <v>7</v>
      </c>
      <c r="E14" s="17" t="str">
        <f>IF(ISNA(VLOOKUP(B14,'Feiertage und Honorar'!$B$1:$B$22,1,FALSE)=B14),"0","7")</f>
        <v>7</v>
      </c>
      <c r="F14" s="18" t="str">
        <f t="shared" ref="F14:F42" si="1">IF(OR(D14=7,E14="7"),"2,50€","0,00")</f>
        <v>2,50€</v>
      </c>
      <c r="G14" s="19"/>
      <c r="H14" s="19" t="s">
        <v>20</v>
      </c>
      <c r="I14" s="7">
        <f>(C14*($C$11+F14))+J14</f>
        <v>25</v>
      </c>
      <c r="J14" s="30">
        <f>IF(H14="Ja",$C$11*0.5,$C$11*0)</f>
        <v>7.5</v>
      </c>
    </row>
    <row r="15" spans="1:10" ht="15.6" x14ac:dyDescent="0.3">
      <c r="A15" s="13">
        <v>2</v>
      </c>
      <c r="B15" s="14">
        <v>44687</v>
      </c>
      <c r="C15" s="15">
        <v>1</v>
      </c>
      <c r="D15" s="16">
        <f t="shared" si="0"/>
        <v>5</v>
      </c>
      <c r="E15" s="17" t="str">
        <f>IF(ISNA(VLOOKUP(B15,'Feiertage und Honorar'!$B$1:$B$22,1,FALSE)=B15),"0","7")</f>
        <v>0</v>
      </c>
      <c r="F15" s="18" t="str">
        <f t="shared" si="1"/>
        <v>0,00</v>
      </c>
      <c r="G15" s="19"/>
      <c r="H15" s="19" t="s">
        <v>17</v>
      </c>
      <c r="I15" s="7">
        <f t="shared" ref="I14:I39" si="2">(C15*($C$11+F15))+J15</f>
        <v>22.5</v>
      </c>
      <c r="J15" s="30">
        <f t="shared" ref="J15:J39" si="3">IF(H15="Ja",$C$11*0.5,$C$11*0)</f>
        <v>7.5</v>
      </c>
    </row>
    <row r="16" spans="1:10" ht="15.6" x14ac:dyDescent="0.3">
      <c r="A16" s="13">
        <v>3</v>
      </c>
      <c r="B16" s="14">
        <v>44687</v>
      </c>
      <c r="C16" s="15">
        <v>1</v>
      </c>
      <c r="D16" s="16">
        <f t="shared" si="0"/>
        <v>5</v>
      </c>
      <c r="E16" s="17" t="str">
        <f>IF(ISNA(VLOOKUP(B16,'Feiertage und Honorar'!$B$1:$B$22,1,FALSE)=B16),"0","7")</f>
        <v>0</v>
      </c>
      <c r="F16" s="18" t="str">
        <f t="shared" si="1"/>
        <v>0,00</v>
      </c>
      <c r="G16" s="19"/>
      <c r="H16" s="19" t="s">
        <v>17</v>
      </c>
      <c r="I16" s="7">
        <f t="shared" si="2"/>
        <v>22.5</v>
      </c>
      <c r="J16" s="30">
        <f t="shared" si="3"/>
        <v>7.5</v>
      </c>
    </row>
    <row r="17" spans="1:10" ht="15.6" x14ac:dyDescent="0.3">
      <c r="A17" s="13">
        <v>4</v>
      </c>
      <c r="B17" s="14">
        <v>44687</v>
      </c>
      <c r="C17" s="15">
        <v>1</v>
      </c>
      <c r="D17" s="16">
        <f t="shared" si="0"/>
        <v>5</v>
      </c>
      <c r="E17" s="17" t="str">
        <f>IF(ISNA(VLOOKUP(B17,'Feiertage und Honorar'!$B$1:$B$22,1,FALSE)=B17),"0","7")</f>
        <v>0</v>
      </c>
      <c r="F17" s="18" t="str">
        <f t="shared" si="1"/>
        <v>0,00</v>
      </c>
      <c r="G17" s="19"/>
      <c r="H17" s="19" t="s">
        <v>17</v>
      </c>
      <c r="I17" s="7">
        <f t="shared" si="2"/>
        <v>22.5</v>
      </c>
      <c r="J17" s="30">
        <f t="shared" si="3"/>
        <v>7.5</v>
      </c>
    </row>
    <row r="18" spans="1:10" ht="15.6" x14ac:dyDescent="0.3">
      <c r="A18" s="13">
        <v>5</v>
      </c>
      <c r="B18" s="14">
        <v>44687</v>
      </c>
      <c r="C18" s="15">
        <v>1</v>
      </c>
      <c r="D18" s="16">
        <f t="shared" si="0"/>
        <v>5</v>
      </c>
      <c r="E18" s="17" t="str">
        <f>IF(ISNA(VLOOKUP(B18,'Feiertage und Honorar'!$B$1:$B$22,1,FALSE)=B18),"0","7")</f>
        <v>0</v>
      </c>
      <c r="F18" s="18" t="str">
        <f t="shared" si="1"/>
        <v>0,00</v>
      </c>
      <c r="G18" s="19"/>
      <c r="H18" s="19" t="s">
        <v>17</v>
      </c>
      <c r="I18" s="7">
        <f t="shared" si="2"/>
        <v>22.5</v>
      </c>
      <c r="J18" s="30">
        <f t="shared" si="3"/>
        <v>7.5</v>
      </c>
    </row>
    <row r="19" spans="1:10" ht="15.6" x14ac:dyDescent="0.3">
      <c r="A19" s="13">
        <v>6</v>
      </c>
      <c r="B19" s="14">
        <v>44687</v>
      </c>
      <c r="C19" s="15">
        <v>1</v>
      </c>
      <c r="D19" s="16">
        <f t="shared" si="0"/>
        <v>5</v>
      </c>
      <c r="E19" s="17" t="str">
        <f>IF(ISNA(VLOOKUP(B19,'Feiertage und Honorar'!$B$1:$B$22,1,FALSE)=B19),"0","7")</f>
        <v>0</v>
      </c>
      <c r="F19" s="18" t="str">
        <f t="shared" si="1"/>
        <v>0,00</v>
      </c>
      <c r="G19" s="19"/>
      <c r="H19" s="19" t="s">
        <v>17</v>
      </c>
      <c r="I19" s="7">
        <f t="shared" si="2"/>
        <v>22.5</v>
      </c>
      <c r="J19" s="30">
        <f t="shared" si="3"/>
        <v>7.5</v>
      </c>
    </row>
    <row r="20" spans="1:10" ht="15.6" x14ac:dyDescent="0.3">
      <c r="A20" s="13">
        <v>7</v>
      </c>
      <c r="B20" s="14">
        <v>44687</v>
      </c>
      <c r="C20" s="15">
        <v>1</v>
      </c>
      <c r="D20" s="16">
        <f t="shared" si="0"/>
        <v>5</v>
      </c>
      <c r="E20" s="17" t="str">
        <f>IF(ISNA(VLOOKUP(B20,'Feiertage und Honorar'!$B$1:$B$22,1,FALSE)=B20),"0","7")</f>
        <v>0</v>
      </c>
      <c r="F20" s="18" t="str">
        <f t="shared" si="1"/>
        <v>0,00</v>
      </c>
      <c r="G20" s="19"/>
      <c r="H20" s="19" t="s">
        <v>17</v>
      </c>
      <c r="I20" s="7">
        <f t="shared" si="2"/>
        <v>22.5</v>
      </c>
      <c r="J20" s="30">
        <f t="shared" si="3"/>
        <v>7.5</v>
      </c>
    </row>
    <row r="21" spans="1:10" ht="15.6" x14ac:dyDescent="0.3">
      <c r="A21" s="13">
        <v>8</v>
      </c>
      <c r="B21" s="14">
        <v>44687</v>
      </c>
      <c r="C21" s="15">
        <v>1</v>
      </c>
      <c r="D21" s="16">
        <f t="shared" si="0"/>
        <v>5</v>
      </c>
      <c r="E21" s="17" t="str">
        <f>IF(ISNA(VLOOKUP(B21,'Feiertage und Honorar'!$B$1:$B$22,1,FALSE)=B21),"0","7")</f>
        <v>0</v>
      </c>
      <c r="F21" s="18" t="str">
        <f t="shared" si="1"/>
        <v>0,00</v>
      </c>
      <c r="G21" s="19"/>
      <c r="H21" s="19" t="s">
        <v>17</v>
      </c>
      <c r="I21" s="7">
        <f t="shared" si="2"/>
        <v>22.5</v>
      </c>
      <c r="J21" s="30">
        <f t="shared" si="3"/>
        <v>7.5</v>
      </c>
    </row>
    <row r="22" spans="1:10" ht="15.6" x14ac:dyDescent="0.3">
      <c r="A22" s="13">
        <v>9</v>
      </c>
      <c r="B22" s="14">
        <v>44687</v>
      </c>
      <c r="C22" s="15">
        <v>1</v>
      </c>
      <c r="D22" s="16">
        <f t="shared" si="0"/>
        <v>5</v>
      </c>
      <c r="E22" s="17" t="str">
        <f>IF(ISNA(VLOOKUP(B22,'Feiertage und Honorar'!$B$1:$B$22,1,FALSE)=B22),"0","7")</f>
        <v>0</v>
      </c>
      <c r="F22" s="18" t="str">
        <f t="shared" si="1"/>
        <v>0,00</v>
      </c>
      <c r="G22" s="19"/>
      <c r="H22" s="19" t="s">
        <v>17</v>
      </c>
      <c r="I22" s="7">
        <f t="shared" si="2"/>
        <v>22.5</v>
      </c>
      <c r="J22" s="30">
        <f t="shared" si="3"/>
        <v>7.5</v>
      </c>
    </row>
    <row r="23" spans="1:10" ht="15.6" x14ac:dyDescent="0.3">
      <c r="A23" s="13">
        <v>10</v>
      </c>
      <c r="B23" s="14">
        <v>44687</v>
      </c>
      <c r="C23" s="15">
        <v>1</v>
      </c>
      <c r="D23" s="16">
        <f t="shared" si="0"/>
        <v>5</v>
      </c>
      <c r="E23" s="17" t="str">
        <f>IF(ISNA(VLOOKUP(B23,'Feiertage und Honorar'!$B$1:$B$22,1,FALSE)=B23),"0","7")</f>
        <v>0</v>
      </c>
      <c r="F23" s="18" t="str">
        <f t="shared" si="1"/>
        <v>0,00</v>
      </c>
      <c r="G23" s="19"/>
      <c r="H23" s="19" t="s">
        <v>17</v>
      </c>
      <c r="I23" s="7">
        <f t="shared" si="2"/>
        <v>22.5</v>
      </c>
      <c r="J23" s="30">
        <f t="shared" si="3"/>
        <v>7.5</v>
      </c>
    </row>
    <row r="24" spans="1:10" ht="15.6" x14ac:dyDescent="0.3">
      <c r="A24" s="13">
        <v>11</v>
      </c>
      <c r="B24" s="14">
        <v>44687</v>
      </c>
      <c r="C24" s="15">
        <v>1</v>
      </c>
      <c r="D24" s="16">
        <f t="shared" si="0"/>
        <v>5</v>
      </c>
      <c r="E24" s="17" t="str">
        <f>IF(ISNA(VLOOKUP(B24,'Feiertage und Honorar'!$B$1:$B$22,1,FALSE)=B24),"0","7")</f>
        <v>0</v>
      </c>
      <c r="F24" s="18" t="str">
        <f t="shared" si="1"/>
        <v>0,00</v>
      </c>
      <c r="G24" s="19"/>
      <c r="H24" s="19" t="s">
        <v>17</v>
      </c>
      <c r="I24" s="7">
        <f t="shared" si="2"/>
        <v>22.5</v>
      </c>
      <c r="J24" s="30">
        <f t="shared" si="3"/>
        <v>7.5</v>
      </c>
    </row>
    <row r="25" spans="1:10" ht="15.6" x14ac:dyDescent="0.3">
      <c r="A25" s="13">
        <v>12</v>
      </c>
      <c r="B25" s="14">
        <v>44687</v>
      </c>
      <c r="C25" s="15">
        <v>1</v>
      </c>
      <c r="D25" s="16">
        <f t="shared" si="0"/>
        <v>5</v>
      </c>
      <c r="E25" s="17" t="str">
        <f>IF(ISNA(VLOOKUP(B25,'Feiertage und Honorar'!$B$1:$B$22,1,FALSE)=B25),"0","7")</f>
        <v>0</v>
      </c>
      <c r="F25" s="18" t="str">
        <f t="shared" si="1"/>
        <v>0,00</v>
      </c>
      <c r="G25" s="19"/>
      <c r="H25" s="19" t="s">
        <v>17</v>
      </c>
      <c r="I25" s="7">
        <f t="shared" si="2"/>
        <v>22.5</v>
      </c>
      <c r="J25" s="30">
        <f t="shared" si="3"/>
        <v>7.5</v>
      </c>
    </row>
    <row r="26" spans="1:10" ht="15.6" x14ac:dyDescent="0.3">
      <c r="A26" s="13">
        <v>13</v>
      </c>
      <c r="B26" s="14">
        <v>44687</v>
      </c>
      <c r="C26" s="15">
        <v>1</v>
      </c>
      <c r="D26" s="16">
        <f t="shared" si="0"/>
        <v>5</v>
      </c>
      <c r="E26" s="17" t="str">
        <f>IF(ISNA(VLOOKUP(B26,'Feiertage und Honorar'!$B$1:$B$22,1,FALSE)=B26),"0","7")</f>
        <v>0</v>
      </c>
      <c r="F26" s="18" t="str">
        <f t="shared" si="1"/>
        <v>0,00</v>
      </c>
      <c r="G26" s="19"/>
      <c r="H26" s="19" t="s">
        <v>17</v>
      </c>
      <c r="I26" s="7">
        <f t="shared" si="2"/>
        <v>22.5</v>
      </c>
      <c r="J26" s="30">
        <f>IF(H26="Ja",$C$11*0.5,$C$11*0)</f>
        <v>7.5</v>
      </c>
    </row>
    <row r="27" spans="1:10" ht="15.6" x14ac:dyDescent="0.3">
      <c r="A27" s="13">
        <v>14</v>
      </c>
      <c r="B27" s="14">
        <v>44687</v>
      </c>
      <c r="C27" s="15">
        <v>1</v>
      </c>
      <c r="D27" s="16">
        <f t="shared" si="0"/>
        <v>5</v>
      </c>
      <c r="E27" s="17" t="str">
        <f>IF(ISNA(VLOOKUP(B27,'Feiertage und Honorar'!$B$1:$B$22,1,FALSE)=B27),"0","7")</f>
        <v>0</v>
      </c>
      <c r="F27" s="18" t="str">
        <f t="shared" si="1"/>
        <v>0,00</v>
      </c>
      <c r="G27" s="19"/>
      <c r="H27" s="19" t="s">
        <v>17</v>
      </c>
      <c r="I27" s="7">
        <f t="shared" si="2"/>
        <v>22.5</v>
      </c>
      <c r="J27" s="30">
        <f t="shared" si="3"/>
        <v>7.5</v>
      </c>
    </row>
    <row r="28" spans="1:10" ht="15.6" x14ac:dyDescent="0.3">
      <c r="A28" s="13">
        <v>15</v>
      </c>
      <c r="B28" s="14">
        <v>44687</v>
      </c>
      <c r="C28" s="15">
        <v>1</v>
      </c>
      <c r="D28" s="16">
        <f t="shared" si="0"/>
        <v>5</v>
      </c>
      <c r="E28" s="17" t="str">
        <f>IF(ISNA(VLOOKUP(B28,'Feiertage und Honorar'!$B$1:$B$22,1,FALSE)=B28),"0","7")</f>
        <v>0</v>
      </c>
      <c r="F28" s="18" t="str">
        <f t="shared" si="1"/>
        <v>0,00</v>
      </c>
      <c r="G28" s="19"/>
      <c r="H28" s="19" t="s">
        <v>17</v>
      </c>
      <c r="I28" s="7">
        <f t="shared" si="2"/>
        <v>22.5</v>
      </c>
      <c r="J28" s="30">
        <f t="shared" si="3"/>
        <v>7.5</v>
      </c>
    </row>
    <row r="29" spans="1:10" ht="15.6" x14ac:dyDescent="0.3">
      <c r="A29" s="13">
        <v>16</v>
      </c>
      <c r="B29" s="14">
        <v>44687</v>
      </c>
      <c r="C29" s="15">
        <v>1</v>
      </c>
      <c r="D29" s="16">
        <f t="shared" si="0"/>
        <v>5</v>
      </c>
      <c r="E29" s="17" t="str">
        <f>IF(ISNA(VLOOKUP(B29,'Feiertage und Honorar'!$B$1:$B$22,1,FALSE)=B29),"0","7")</f>
        <v>0</v>
      </c>
      <c r="F29" s="18" t="str">
        <f t="shared" si="1"/>
        <v>0,00</v>
      </c>
      <c r="G29" s="19"/>
      <c r="H29" s="19" t="s">
        <v>17</v>
      </c>
      <c r="I29" s="7">
        <f t="shared" si="2"/>
        <v>22.5</v>
      </c>
      <c r="J29" s="30">
        <f t="shared" si="3"/>
        <v>7.5</v>
      </c>
    </row>
    <row r="30" spans="1:10" ht="15.6" x14ac:dyDescent="0.3">
      <c r="A30" s="13">
        <v>17</v>
      </c>
      <c r="B30" s="14">
        <v>44687</v>
      </c>
      <c r="C30" s="15">
        <v>1</v>
      </c>
      <c r="D30" s="16">
        <f t="shared" si="0"/>
        <v>5</v>
      </c>
      <c r="E30" s="17" t="str">
        <f>IF(ISNA(VLOOKUP(B30,'Feiertage und Honorar'!$B$1:$B$22,1,FALSE)=B30),"0","7")</f>
        <v>0</v>
      </c>
      <c r="F30" s="18" t="str">
        <f t="shared" si="1"/>
        <v>0,00</v>
      </c>
      <c r="G30" s="19"/>
      <c r="H30" s="19" t="s">
        <v>17</v>
      </c>
      <c r="I30" s="7">
        <f t="shared" si="2"/>
        <v>22.5</v>
      </c>
      <c r="J30" s="30">
        <f t="shared" si="3"/>
        <v>7.5</v>
      </c>
    </row>
    <row r="31" spans="1:10" ht="15.6" x14ac:dyDescent="0.3">
      <c r="A31" s="13">
        <v>18</v>
      </c>
      <c r="B31" s="14">
        <v>44687</v>
      </c>
      <c r="C31" s="15">
        <v>1</v>
      </c>
      <c r="D31" s="16">
        <f t="shared" si="0"/>
        <v>5</v>
      </c>
      <c r="E31" s="17" t="str">
        <f>IF(ISNA(VLOOKUP(B31,'Feiertage und Honorar'!$B$1:$B$22,1,FALSE)=B31),"0","7")</f>
        <v>0</v>
      </c>
      <c r="F31" s="18" t="str">
        <f t="shared" si="1"/>
        <v>0,00</v>
      </c>
      <c r="G31" s="19"/>
      <c r="H31" s="19" t="s">
        <v>17</v>
      </c>
      <c r="I31" s="7">
        <f t="shared" si="2"/>
        <v>22.5</v>
      </c>
      <c r="J31" s="30">
        <f t="shared" si="3"/>
        <v>7.5</v>
      </c>
    </row>
    <row r="32" spans="1:10" ht="15.6" x14ac:dyDescent="0.3">
      <c r="A32" s="13">
        <v>19</v>
      </c>
      <c r="B32" s="14">
        <v>44687</v>
      </c>
      <c r="C32" s="15">
        <v>1</v>
      </c>
      <c r="D32" s="16">
        <f t="shared" si="0"/>
        <v>5</v>
      </c>
      <c r="E32" s="17" t="str">
        <f>IF(ISNA(VLOOKUP(B32,'Feiertage und Honorar'!$B$1:$B$22,1,FALSE)=B32),"0","7")</f>
        <v>0</v>
      </c>
      <c r="F32" s="18" t="str">
        <f t="shared" si="1"/>
        <v>0,00</v>
      </c>
      <c r="G32" s="19"/>
      <c r="H32" s="19" t="s">
        <v>17</v>
      </c>
      <c r="I32" s="7">
        <f t="shared" si="2"/>
        <v>22.5</v>
      </c>
      <c r="J32" s="30">
        <f t="shared" si="3"/>
        <v>7.5</v>
      </c>
    </row>
    <row r="33" spans="1:10" ht="15.6" x14ac:dyDescent="0.3">
      <c r="A33" s="13">
        <v>20</v>
      </c>
      <c r="B33" s="14">
        <v>44687</v>
      </c>
      <c r="C33" s="15">
        <v>1</v>
      </c>
      <c r="D33" s="16">
        <f t="shared" si="0"/>
        <v>5</v>
      </c>
      <c r="E33" s="17" t="str">
        <f>IF(ISNA(VLOOKUP(B33,'Feiertage und Honorar'!$B$1:$B$22,1,FALSE)=B33),"0","7")</f>
        <v>0</v>
      </c>
      <c r="F33" s="18" t="str">
        <f t="shared" si="1"/>
        <v>0,00</v>
      </c>
      <c r="G33" s="19"/>
      <c r="H33" s="19" t="s">
        <v>17</v>
      </c>
      <c r="I33" s="7">
        <f t="shared" si="2"/>
        <v>22.5</v>
      </c>
      <c r="J33" s="30">
        <f t="shared" si="3"/>
        <v>7.5</v>
      </c>
    </row>
    <row r="34" spans="1:10" ht="15.6" x14ac:dyDescent="0.3">
      <c r="A34" s="13">
        <v>21</v>
      </c>
      <c r="B34" s="14">
        <v>44687</v>
      </c>
      <c r="C34" s="15">
        <v>1</v>
      </c>
      <c r="D34" s="16">
        <f t="shared" si="0"/>
        <v>5</v>
      </c>
      <c r="E34" s="17" t="str">
        <f>IF(ISNA(VLOOKUP(B34,'Feiertage und Honorar'!$B$1:$B$22,1,FALSE)=B34),"0","7")</f>
        <v>0</v>
      </c>
      <c r="F34" s="18" t="str">
        <f t="shared" si="1"/>
        <v>0,00</v>
      </c>
      <c r="G34" s="19"/>
      <c r="H34" s="19" t="s">
        <v>17</v>
      </c>
      <c r="I34" s="7">
        <f t="shared" si="2"/>
        <v>22.5</v>
      </c>
      <c r="J34" s="30">
        <f t="shared" si="3"/>
        <v>7.5</v>
      </c>
    </row>
    <row r="35" spans="1:10" ht="15.6" x14ac:dyDescent="0.3">
      <c r="A35" s="13">
        <v>22</v>
      </c>
      <c r="B35" s="14">
        <v>44687</v>
      </c>
      <c r="C35" s="15">
        <v>1</v>
      </c>
      <c r="D35" s="16">
        <f t="shared" si="0"/>
        <v>5</v>
      </c>
      <c r="E35" s="17" t="str">
        <f>IF(ISNA(VLOOKUP(B35,'Feiertage und Honorar'!$B$1:$B$22,1,FALSE)=B35),"0","7")</f>
        <v>0</v>
      </c>
      <c r="F35" s="18" t="str">
        <f t="shared" si="1"/>
        <v>0,00</v>
      </c>
      <c r="G35" s="19"/>
      <c r="H35" s="19" t="s">
        <v>17</v>
      </c>
      <c r="I35" s="7">
        <f t="shared" si="2"/>
        <v>22.5</v>
      </c>
      <c r="J35" s="30">
        <f t="shared" si="3"/>
        <v>7.5</v>
      </c>
    </row>
    <row r="36" spans="1:10" ht="15.6" x14ac:dyDescent="0.3">
      <c r="A36" s="13">
        <v>23</v>
      </c>
      <c r="B36" s="14">
        <v>44687</v>
      </c>
      <c r="C36" s="15">
        <v>1</v>
      </c>
      <c r="D36" s="16">
        <f t="shared" si="0"/>
        <v>5</v>
      </c>
      <c r="E36" s="17" t="str">
        <f>IF(ISNA(VLOOKUP(B36,'Feiertage und Honorar'!$B$1:$B$22,1,FALSE)=B36),"0","7")</f>
        <v>0</v>
      </c>
      <c r="F36" s="18" t="str">
        <f t="shared" si="1"/>
        <v>0,00</v>
      </c>
      <c r="G36" s="19"/>
      <c r="H36" s="19" t="s">
        <v>17</v>
      </c>
      <c r="I36" s="7">
        <f t="shared" si="2"/>
        <v>22.5</v>
      </c>
      <c r="J36" s="30">
        <f t="shared" si="3"/>
        <v>7.5</v>
      </c>
    </row>
    <row r="37" spans="1:10" ht="15.6" x14ac:dyDescent="0.3">
      <c r="A37" s="13">
        <v>24</v>
      </c>
      <c r="B37" s="14">
        <v>44687</v>
      </c>
      <c r="C37" s="15">
        <v>1</v>
      </c>
      <c r="D37" s="16">
        <f t="shared" si="0"/>
        <v>5</v>
      </c>
      <c r="E37" s="17" t="str">
        <f>IF(ISNA(VLOOKUP(B37,'Feiertage und Honorar'!$B$1:$B$22,1,FALSE)=B37),"0","7")</f>
        <v>0</v>
      </c>
      <c r="F37" s="18" t="str">
        <f t="shared" si="1"/>
        <v>0,00</v>
      </c>
      <c r="G37" s="19"/>
      <c r="H37" s="19" t="s">
        <v>17</v>
      </c>
      <c r="I37" s="7">
        <f t="shared" si="2"/>
        <v>22.5</v>
      </c>
      <c r="J37" s="30">
        <f t="shared" si="3"/>
        <v>7.5</v>
      </c>
    </row>
    <row r="38" spans="1:10" ht="15.6" x14ac:dyDescent="0.3">
      <c r="A38" s="13">
        <v>25</v>
      </c>
      <c r="B38" s="14">
        <v>44687</v>
      </c>
      <c r="C38" s="15">
        <v>1</v>
      </c>
      <c r="D38" s="16">
        <f t="shared" si="0"/>
        <v>5</v>
      </c>
      <c r="E38" s="17" t="str">
        <f>IF(ISNA(VLOOKUP(B38,'Feiertage und Honorar'!$B$1:$B$22,1,FALSE)=B38),"0","7")</f>
        <v>0</v>
      </c>
      <c r="F38" s="18" t="str">
        <f t="shared" si="1"/>
        <v>0,00</v>
      </c>
      <c r="G38" s="19"/>
      <c r="H38" s="19" t="s">
        <v>17</v>
      </c>
      <c r="I38" s="7">
        <f t="shared" si="2"/>
        <v>22.5</v>
      </c>
      <c r="J38" s="30">
        <f t="shared" si="3"/>
        <v>7.5</v>
      </c>
    </row>
    <row r="39" spans="1:10" ht="15.6" x14ac:dyDescent="0.3">
      <c r="A39" s="13">
        <v>26</v>
      </c>
      <c r="B39" s="14">
        <v>44687</v>
      </c>
      <c r="C39" s="15">
        <v>1</v>
      </c>
      <c r="D39" s="16">
        <f t="shared" si="0"/>
        <v>5</v>
      </c>
      <c r="E39" s="17" t="str">
        <f>IF(ISNA(VLOOKUP(B39,'Feiertage und Honorar'!$B$1:$B$22,1,FALSE)=B39),"0","7")</f>
        <v>0</v>
      </c>
      <c r="F39" s="18" t="str">
        <f t="shared" si="1"/>
        <v>0,00</v>
      </c>
      <c r="G39" s="19"/>
      <c r="H39" s="19" t="s">
        <v>17</v>
      </c>
      <c r="I39" s="7">
        <f t="shared" si="2"/>
        <v>22.5</v>
      </c>
      <c r="J39" s="30">
        <f t="shared" si="3"/>
        <v>7.5</v>
      </c>
    </row>
    <row r="40" spans="1:10" ht="15.6" x14ac:dyDescent="0.3">
      <c r="A40" s="13">
        <v>27</v>
      </c>
      <c r="B40" s="14">
        <v>44687</v>
      </c>
      <c r="C40" s="15">
        <v>1</v>
      </c>
      <c r="D40" s="16">
        <f t="shared" si="0"/>
        <v>5</v>
      </c>
      <c r="E40" s="17" t="str">
        <f>IF(ISNA(VLOOKUP(B40,'Feiertage und Honorar'!$B$1:$B$22,1,FALSE)=B40),"0","7")</f>
        <v>0</v>
      </c>
      <c r="F40" s="18" t="str">
        <f t="shared" si="1"/>
        <v>0,00</v>
      </c>
      <c r="G40" s="19"/>
      <c r="H40" s="19" t="s">
        <v>17</v>
      </c>
      <c r="I40" s="7">
        <f>(C40*($C$11+F40))+J40</f>
        <v>22.5</v>
      </c>
      <c r="J40" s="30">
        <f>IF(H40="Ja",$C$11*0.5,$C$11*0)</f>
        <v>7.5</v>
      </c>
    </row>
    <row r="41" spans="1:10" ht="15.6" x14ac:dyDescent="0.3">
      <c r="A41" s="13">
        <v>28</v>
      </c>
      <c r="B41" s="14">
        <v>44687</v>
      </c>
      <c r="C41" s="15">
        <v>1</v>
      </c>
      <c r="D41" s="16">
        <f t="shared" si="0"/>
        <v>5</v>
      </c>
      <c r="E41" s="17" t="str">
        <f>IF(ISNA(VLOOKUP(B41,'Feiertage und Honorar'!$B$1:$B$22,1,FALSE)=B41),"0","7")</f>
        <v>0</v>
      </c>
      <c r="F41" s="18" t="str">
        <f t="shared" si="1"/>
        <v>0,00</v>
      </c>
      <c r="G41" s="19"/>
      <c r="H41" s="19" t="s">
        <v>17</v>
      </c>
      <c r="I41" s="7">
        <f>(C41*($C$11+F41))+J41</f>
        <v>22.5</v>
      </c>
      <c r="J41" s="30">
        <f>IF(H41="Ja",$C$11*0.5,$C$11*0)</f>
        <v>7.5</v>
      </c>
    </row>
    <row r="42" spans="1:10" ht="15.6" x14ac:dyDescent="0.3">
      <c r="A42" s="13">
        <v>29</v>
      </c>
      <c r="B42" s="14">
        <v>44687</v>
      </c>
      <c r="C42" s="15">
        <v>1</v>
      </c>
      <c r="D42" s="16">
        <f t="shared" si="0"/>
        <v>5</v>
      </c>
      <c r="E42" s="17" t="str">
        <f>IF(ISNA(VLOOKUP(B42,'Feiertage und Honorar'!$B$1:$B$22,1,FALSE)=B42),"0","7")</f>
        <v>0</v>
      </c>
      <c r="F42" s="18" t="str">
        <f t="shared" si="1"/>
        <v>0,00</v>
      </c>
      <c r="G42" s="19"/>
      <c r="H42" s="19" t="s">
        <v>17</v>
      </c>
      <c r="I42" s="7">
        <f>(C42*($C$11+F42))+J42</f>
        <v>22.5</v>
      </c>
      <c r="J42" s="30">
        <f>IF(H42="Ja",$C$11*0.5,$C$11*0)</f>
        <v>7.5</v>
      </c>
    </row>
    <row r="43" spans="1:10" ht="15.6" x14ac:dyDescent="0.3">
      <c r="A43" s="13">
        <v>30</v>
      </c>
      <c r="B43" s="14">
        <v>44687</v>
      </c>
      <c r="C43" s="15">
        <v>1</v>
      </c>
      <c r="D43" s="16">
        <f t="shared" si="0"/>
        <v>5</v>
      </c>
      <c r="E43" s="17" t="str">
        <f>IF(ISNA(VLOOKUP(B43,'Feiertage und Honorar'!$B$1:$B$22,1,FALSE)=B43),"0","7")</f>
        <v>0</v>
      </c>
      <c r="F43" s="18" t="str">
        <f>IF(OR(D43=7,E43="7"),"2,50€","0,00")</f>
        <v>0,00</v>
      </c>
      <c r="G43" s="19"/>
      <c r="H43" s="19" t="s">
        <v>17</v>
      </c>
      <c r="I43" s="7">
        <f>(C43*($C$11+F43))+J43</f>
        <v>22.5</v>
      </c>
      <c r="J43" s="30">
        <f>IF(H43="Ja",$C$11*0.5,$C$11*0)</f>
        <v>7.5</v>
      </c>
    </row>
    <row r="44" spans="1:10" ht="15.6" x14ac:dyDescent="0.3">
      <c r="A44" s="5"/>
      <c r="H44" s="5" t="s">
        <v>18</v>
      </c>
      <c r="I44" s="20">
        <f>SUM(I14:I43)</f>
        <v>677.5</v>
      </c>
    </row>
    <row r="46" spans="1:10" x14ac:dyDescent="0.3">
      <c r="A46" s="29" t="s">
        <v>33</v>
      </c>
      <c r="B46" s="29"/>
      <c r="C46" s="29"/>
      <c r="D46" s="29"/>
      <c r="E46" s="29"/>
      <c r="F46" s="29"/>
      <c r="G46" s="29"/>
      <c r="H46" s="29"/>
      <c r="I46" s="29"/>
    </row>
    <row r="47" spans="1:10" x14ac:dyDescent="0.3">
      <c r="A47" s="29"/>
      <c r="B47" s="29"/>
      <c r="C47" s="29"/>
      <c r="D47" s="29"/>
      <c r="E47" s="29"/>
      <c r="F47" s="29"/>
      <c r="G47" s="29"/>
      <c r="H47" s="29"/>
      <c r="I47" s="29"/>
    </row>
    <row r="48" spans="1:10" x14ac:dyDescent="0.3">
      <c r="A48" s="27" t="str">
        <f>A1</f>
        <v>Name, Anschrift, Adresse</v>
      </c>
      <c r="B48" s="27"/>
      <c r="C48" s="27"/>
      <c r="D48" s="27"/>
      <c r="E48" s="27"/>
      <c r="F48" s="27"/>
      <c r="G48" s="27"/>
      <c r="H48" s="27"/>
      <c r="I48" s="27"/>
    </row>
    <row r="49" spans="1:10" x14ac:dyDescent="0.3">
      <c r="A49" s="27"/>
      <c r="B49" s="27"/>
      <c r="C49" s="27"/>
      <c r="D49" s="27"/>
      <c r="E49" s="27"/>
      <c r="F49" s="27"/>
      <c r="G49" s="27"/>
      <c r="H49" s="27"/>
      <c r="I49" s="27"/>
    </row>
    <row r="50" spans="1:10" x14ac:dyDescent="0.3">
      <c r="A50" s="27"/>
      <c r="B50" s="27"/>
      <c r="C50" s="27"/>
      <c r="D50" s="27"/>
      <c r="E50" s="27"/>
      <c r="F50" s="27"/>
      <c r="G50" s="27"/>
      <c r="H50" s="27"/>
      <c r="I50" s="27"/>
    </row>
    <row r="51" spans="1:10" x14ac:dyDescent="0.3">
      <c r="A51" s="27"/>
      <c r="B51" s="27"/>
      <c r="C51" s="27"/>
      <c r="D51" s="27"/>
      <c r="E51" s="27"/>
      <c r="F51" s="27"/>
      <c r="G51" s="27"/>
      <c r="H51" s="27"/>
      <c r="I51" s="27"/>
    </row>
    <row r="52" spans="1:10" ht="15.6" x14ac:dyDescent="0.3">
      <c r="A52" s="1" t="s">
        <v>1</v>
      </c>
      <c r="H52" s="2" t="s">
        <v>2</v>
      </c>
      <c r="I52" s="21">
        <f ca="1">I5</f>
        <v>44856</v>
      </c>
    </row>
    <row r="53" spans="1:10" ht="15.6" x14ac:dyDescent="0.3">
      <c r="A53" s="1" t="s">
        <v>3</v>
      </c>
    </row>
    <row r="54" spans="1:10" x14ac:dyDescent="0.3">
      <c r="A54" s="4" t="s">
        <v>4</v>
      </c>
    </row>
    <row r="56" spans="1:10" ht="15.6" x14ac:dyDescent="0.3">
      <c r="A56" s="5" t="s">
        <v>5</v>
      </c>
      <c r="B56" s="6"/>
      <c r="F56" s="7"/>
      <c r="H56" s="22" t="str">
        <f>H9</f>
        <v>Q2/2022</v>
      </c>
    </row>
    <row r="57" spans="1:10" ht="15.6" x14ac:dyDescent="0.3">
      <c r="A57" s="12" t="s">
        <v>9</v>
      </c>
      <c r="B57" s="12" t="s">
        <v>10</v>
      </c>
      <c r="C57" s="12" t="s">
        <v>11</v>
      </c>
      <c r="D57" s="12" t="s">
        <v>12</v>
      </c>
      <c r="E57" s="12"/>
      <c r="F57" s="12" t="s">
        <v>13</v>
      </c>
      <c r="G57" s="12" t="s">
        <v>14</v>
      </c>
      <c r="H57" s="12" t="s">
        <v>15</v>
      </c>
      <c r="I57" s="12" t="s">
        <v>16</v>
      </c>
    </row>
    <row r="58" spans="1:10" ht="15.6" x14ac:dyDescent="0.3">
      <c r="A58" s="13">
        <v>30</v>
      </c>
      <c r="B58" s="14">
        <v>44808</v>
      </c>
      <c r="C58" s="15">
        <v>1</v>
      </c>
      <c r="D58" s="16">
        <f t="shared" ref="D58:D82" si="4">WEEKDAY(B58,2)</f>
        <v>7</v>
      </c>
      <c r="E58" s="17" t="str">
        <f>IF(ISNA(VLOOKUP(B58,'Feiertage und Honorar'!$B$1:$B$22,1,FALSE)=B58),"0","7")</f>
        <v>0</v>
      </c>
      <c r="F58" s="18" t="str">
        <f t="shared" ref="F58:F84" si="5">IF(OR(D58=7,E58="7"),"2,50€","0,00")</f>
        <v>2,50€</v>
      </c>
      <c r="G58" s="19"/>
      <c r="H58" s="19" t="s">
        <v>20</v>
      </c>
      <c r="I58" s="7">
        <f t="shared" ref="I58:I82" si="6">(C58*($C$11+F58))+J58</f>
        <v>25</v>
      </c>
      <c r="J58" s="30">
        <f>IF(H58="Ja",$C$11*0.5,$C$11*0)</f>
        <v>7.5</v>
      </c>
    </row>
    <row r="59" spans="1:10" ht="15.6" x14ac:dyDescent="0.3">
      <c r="A59" s="13">
        <v>31</v>
      </c>
      <c r="B59" s="14">
        <v>44687</v>
      </c>
      <c r="C59" s="15">
        <v>1</v>
      </c>
      <c r="D59" s="16">
        <f t="shared" si="4"/>
        <v>5</v>
      </c>
      <c r="E59" s="17" t="str">
        <f>IF(ISNA(VLOOKUP(B59,'Feiertage und Honorar'!$B$1:$B$22,1,FALSE)=B59),"0","7")</f>
        <v>0</v>
      </c>
      <c r="F59" s="18" t="str">
        <f t="shared" si="5"/>
        <v>0,00</v>
      </c>
      <c r="G59" s="19"/>
      <c r="H59" s="19" t="s">
        <v>17</v>
      </c>
      <c r="I59" s="7">
        <f t="shared" si="6"/>
        <v>22.5</v>
      </c>
      <c r="J59" s="30">
        <f t="shared" ref="J59:J83" si="7">IF(H59="Ja",$C$11*0.5,$C$11*0)</f>
        <v>7.5</v>
      </c>
    </row>
    <row r="60" spans="1:10" ht="15.6" x14ac:dyDescent="0.3">
      <c r="A60" s="13">
        <v>32</v>
      </c>
      <c r="B60" s="14">
        <v>44687</v>
      </c>
      <c r="C60" s="15">
        <v>1</v>
      </c>
      <c r="D60" s="16">
        <f t="shared" si="4"/>
        <v>5</v>
      </c>
      <c r="E60" s="17" t="str">
        <f>IF(ISNA(VLOOKUP(B60,'Feiertage und Honorar'!$B$1:$B$22,1,FALSE)=B60),"0","7")</f>
        <v>0</v>
      </c>
      <c r="F60" s="18" t="str">
        <f t="shared" si="5"/>
        <v>0,00</v>
      </c>
      <c r="G60" s="19"/>
      <c r="H60" s="19" t="s">
        <v>17</v>
      </c>
      <c r="I60" s="7">
        <f t="shared" si="6"/>
        <v>22.5</v>
      </c>
      <c r="J60" s="30">
        <f t="shared" si="7"/>
        <v>7.5</v>
      </c>
    </row>
    <row r="61" spans="1:10" ht="15.6" x14ac:dyDescent="0.3">
      <c r="A61" s="13">
        <v>33</v>
      </c>
      <c r="B61" s="14">
        <v>44687</v>
      </c>
      <c r="C61" s="15">
        <v>1</v>
      </c>
      <c r="D61" s="16">
        <f t="shared" si="4"/>
        <v>5</v>
      </c>
      <c r="E61" s="17" t="str">
        <f>IF(ISNA(VLOOKUP(B61,'Feiertage und Honorar'!$B$1:$B$22,1,FALSE)=B61),"0","7")</f>
        <v>0</v>
      </c>
      <c r="F61" s="18" t="str">
        <f t="shared" si="5"/>
        <v>0,00</v>
      </c>
      <c r="G61" s="19"/>
      <c r="H61" s="19" t="s">
        <v>17</v>
      </c>
      <c r="I61" s="7">
        <f t="shared" si="6"/>
        <v>22.5</v>
      </c>
      <c r="J61" s="30">
        <f t="shared" si="7"/>
        <v>7.5</v>
      </c>
    </row>
    <row r="62" spans="1:10" ht="15.6" x14ac:dyDescent="0.3">
      <c r="A62" s="13">
        <v>34</v>
      </c>
      <c r="B62" s="14">
        <v>44687</v>
      </c>
      <c r="C62" s="15">
        <v>1</v>
      </c>
      <c r="D62" s="16">
        <f t="shared" si="4"/>
        <v>5</v>
      </c>
      <c r="E62" s="17" t="str">
        <f>IF(ISNA(VLOOKUP(B62,'Feiertage und Honorar'!$B$1:$B$22,1,FALSE)=B62),"0","7")</f>
        <v>0</v>
      </c>
      <c r="F62" s="18" t="str">
        <f t="shared" si="5"/>
        <v>0,00</v>
      </c>
      <c r="G62" s="19"/>
      <c r="H62" s="19" t="s">
        <v>17</v>
      </c>
      <c r="I62" s="7">
        <f t="shared" si="6"/>
        <v>22.5</v>
      </c>
      <c r="J62" s="30">
        <f t="shared" si="7"/>
        <v>7.5</v>
      </c>
    </row>
    <row r="63" spans="1:10" ht="15.6" x14ac:dyDescent="0.3">
      <c r="A63" s="13">
        <v>35</v>
      </c>
      <c r="B63" s="14">
        <v>44687</v>
      </c>
      <c r="C63" s="15">
        <v>1</v>
      </c>
      <c r="D63" s="16">
        <f t="shared" si="4"/>
        <v>5</v>
      </c>
      <c r="E63" s="17" t="str">
        <f>IF(ISNA(VLOOKUP(B63,'Feiertage und Honorar'!$B$1:$B$22,1,FALSE)=B63),"0","7")</f>
        <v>0</v>
      </c>
      <c r="F63" s="18" t="str">
        <f t="shared" si="5"/>
        <v>0,00</v>
      </c>
      <c r="G63" s="19"/>
      <c r="H63" s="19" t="s">
        <v>17</v>
      </c>
      <c r="I63" s="7">
        <f t="shared" si="6"/>
        <v>22.5</v>
      </c>
      <c r="J63" s="30">
        <f t="shared" si="7"/>
        <v>7.5</v>
      </c>
    </row>
    <row r="64" spans="1:10" ht="15.6" x14ac:dyDescent="0.3">
      <c r="A64" s="13">
        <v>36</v>
      </c>
      <c r="B64" s="14">
        <v>44687</v>
      </c>
      <c r="C64" s="15">
        <v>1</v>
      </c>
      <c r="D64" s="16">
        <f t="shared" si="4"/>
        <v>5</v>
      </c>
      <c r="E64" s="17" t="str">
        <f>IF(ISNA(VLOOKUP(B64,'Feiertage und Honorar'!$B$1:$B$22,1,FALSE)=B64),"0","7")</f>
        <v>0</v>
      </c>
      <c r="F64" s="18" t="str">
        <f t="shared" si="5"/>
        <v>0,00</v>
      </c>
      <c r="G64" s="19"/>
      <c r="H64" s="19" t="s">
        <v>17</v>
      </c>
      <c r="I64" s="7">
        <f t="shared" si="6"/>
        <v>22.5</v>
      </c>
      <c r="J64" s="30">
        <f t="shared" si="7"/>
        <v>7.5</v>
      </c>
    </row>
    <row r="65" spans="1:10" ht="15.6" x14ac:dyDescent="0.3">
      <c r="A65" s="13">
        <v>37</v>
      </c>
      <c r="B65" s="14">
        <v>44687</v>
      </c>
      <c r="C65" s="15">
        <v>1</v>
      </c>
      <c r="D65" s="16">
        <f t="shared" si="4"/>
        <v>5</v>
      </c>
      <c r="E65" s="17" t="str">
        <f>IF(ISNA(VLOOKUP(B65,'Feiertage und Honorar'!$B$1:$B$22,1,FALSE)=B65),"0","7")</f>
        <v>0</v>
      </c>
      <c r="F65" s="18" t="str">
        <f t="shared" si="5"/>
        <v>0,00</v>
      </c>
      <c r="G65" s="19"/>
      <c r="H65" s="19" t="s">
        <v>17</v>
      </c>
      <c r="I65" s="7">
        <f t="shared" si="6"/>
        <v>22.5</v>
      </c>
      <c r="J65" s="30">
        <f t="shared" si="7"/>
        <v>7.5</v>
      </c>
    </row>
    <row r="66" spans="1:10" ht="15.6" x14ac:dyDescent="0.3">
      <c r="A66" s="13">
        <v>38</v>
      </c>
      <c r="B66" s="14">
        <v>44687</v>
      </c>
      <c r="C66" s="15">
        <v>1</v>
      </c>
      <c r="D66" s="16">
        <f t="shared" si="4"/>
        <v>5</v>
      </c>
      <c r="E66" s="17" t="str">
        <f>IF(ISNA(VLOOKUP(B66,'Feiertage und Honorar'!$B$1:$B$22,1,FALSE)=B66),"0","7")</f>
        <v>0</v>
      </c>
      <c r="F66" s="18" t="str">
        <f t="shared" si="5"/>
        <v>0,00</v>
      </c>
      <c r="G66" s="19"/>
      <c r="H66" s="19" t="s">
        <v>17</v>
      </c>
      <c r="I66" s="7">
        <f t="shared" si="6"/>
        <v>22.5</v>
      </c>
      <c r="J66" s="30">
        <f t="shared" si="7"/>
        <v>7.5</v>
      </c>
    </row>
    <row r="67" spans="1:10" ht="15.6" x14ac:dyDescent="0.3">
      <c r="A67" s="13">
        <v>39</v>
      </c>
      <c r="B67" s="14">
        <v>44687</v>
      </c>
      <c r="C67" s="15">
        <v>1</v>
      </c>
      <c r="D67" s="16">
        <f t="shared" si="4"/>
        <v>5</v>
      </c>
      <c r="E67" s="17" t="str">
        <f>IF(ISNA(VLOOKUP(B67,'Feiertage und Honorar'!$B$1:$B$22,1,FALSE)=B67),"0","7")</f>
        <v>0</v>
      </c>
      <c r="F67" s="18" t="str">
        <f t="shared" si="5"/>
        <v>0,00</v>
      </c>
      <c r="G67" s="19"/>
      <c r="H67" s="19" t="s">
        <v>17</v>
      </c>
      <c r="I67" s="7">
        <f t="shared" si="6"/>
        <v>22.5</v>
      </c>
      <c r="J67" s="30">
        <f t="shared" si="7"/>
        <v>7.5</v>
      </c>
    </row>
    <row r="68" spans="1:10" ht="15.6" x14ac:dyDescent="0.3">
      <c r="A68" s="13">
        <v>40</v>
      </c>
      <c r="B68" s="14">
        <v>44687</v>
      </c>
      <c r="C68" s="15">
        <v>1</v>
      </c>
      <c r="D68" s="16">
        <f t="shared" si="4"/>
        <v>5</v>
      </c>
      <c r="E68" s="17" t="str">
        <f>IF(ISNA(VLOOKUP(B68,'Feiertage und Honorar'!$B$1:$B$22,1,FALSE)=B68),"0","7")</f>
        <v>0</v>
      </c>
      <c r="F68" s="18" t="str">
        <f t="shared" si="5"/>
        <v>0,00</v>
      </c>
      <c r="G68" s="19"/>
      <c r="H68" s="19" t="s">
        <v>17</v>
      </c>
      <c r="I68" s="7">
        <f t="shared" si="6"/>
        <v>22.5</v>
      </c>
      <c r="J68" s="30">
        <f t="shared" si="7"/>
        <v>7.5</v>
      </c>
    </row>
    <row r="69" spans="1:10" ht="15.6" x14ac:dyDescent="0.3">
      <c r="A69" s="13">
        <v>41</v>
      </c>
      <c r="B69" s="14">
        <v>44687</v>
      </c>
      <c r="C69" s="15">
        <v>1</v>
      </c>
      <c r="D69" s="16">
        <f t="shared" si="4"/>
        <v>5</v>
      </c>
      <c r="E69" s="17" t="str">
        <f>IF(ISNA(VLOOKUP(B69,'Feiertage und Honorar'!$B$1:$B$22,1,FALSE)=B69),"0","7")</f>
        <v>0</v>
      </c>
      <c r="F69" s="18" t="str">
        <f t="shared" si="5"/>
        <v>0,00</v>
      </c>
      <c r="G69" s="19"/>
      <c r="H69" s="19" t="s">
        <v>17</v>
      </c>
      <c r="I69" s="7">
        <f t="shared" si="6"/>
        <v>22.5</v>
      </c>
      <c r="J69" s="30">
        <f t="shared" si="7"/>
        <v>7.5</v>
      </c>
    </row>
    <row r="70" spans="1:10" ht="15.6" x14ac:dyDescent="0.3">
      <c r="A70" s="13">
        <v>42</v>
      </c>
      <c r="B70" s="14">
        <v>44687</v>
      </c>
      <c r="C70" s="15">
        <v>1</v>
      </c>
      <c r="D70" s="16">
        <f t="shared" si="4"/>
        <v>5</v>
      </c>
      <c r="E70" s="17" t="str">
        <f>IF(ISNA(VLOOKUP(B70,'Feiertage und Honorar'!$B$1:$B$22,1,FALSE)=B70),"0","7")</f>
        <v>0</v>
      </c>
      <c r="F70" s="18" t="str">
        <f t="shared" si="5"/>
        <v>0,00</v>
      </c>
      <c r="G70" s="19"/>
      <c r="H70" s="19" t="s">
        <v>17</v>
      </c>
      <c r="I70" s="7">
        <f t="shared" si="6"/>
        <v>22.5</v>
      </c>
      <c r="J70" s="30">
        <f>IF(H70="Ja",$C$11*0.5,$C$11*0)</f>
        <v>7.5</v>
      </c>
    </row>
    <row r="71" spans="1:10" ht="15.6" x14ac:dyDescent="0.3">
      <c r="A71" s="13">
        <v>43</v>
      </c>
      <c r="B71" s="14">
        <v>44687</v>
      </c>
      <c r="C71" s="15">
        <v>1</v>
      </c>
      <c r="D71" s="16">
        <f t="shared" si="4"/>
        <v>5</v>
      </c>
      <c r="E71" s="17" t="str">
        <f>IF(ISNA(VLOOKUP(B71,'Feiertage und Honorar'!$B$1:$B$22,1,FALSE)=B71),"0","7")</f>
        <v>0</v>
      </c>
      <c r="F71" s="18" t="str">
        <f t="shared" si="5"/>
        <v>0,00</v>
      </c>
      <c r="G71" s="19"/>
      <c r="H71" s="19" t="s">
        <v>17</v>
      </c>
      <c r="I71" s="7">
        <f t="shared" si="6"/>
        <v>22.5</v>
      </c>
      <c r="J71" s="30">
        <f t="shared" si="7"/>
        <v>7.5</v>
      </c>
    </row>
    <row r="72" spans="1:10" ht="15.6" x14ac:dyDescent="0.3">
      <c r="A72" s="13">
        <v>44</v>
      </c>
      <c r="B72" s="14">
        <v>44687</v>
      </c>
      <c r="C72" s="15">
        <v>1</v>
      </c>
      <c r="D72" s="16">
        <f t="shared" si="4"/>
        <v>5</v>
      </c>
      <c r="E72" s="17" t="str">
        <f>IF(ISNA(VLOOKUP(B72,'Feiertage und Honorar'!$B$1:$B$22,1,FALSE)=B72),"0","7")</f>
        <v>0</v>
      </c>
      <c r="F72" s="18" t="str">
        <f t="shared" si="5"/>
        <v>0,00</v>
      </c>
      <c r="G72" s="19"/>
      <c r="H72" s="19" t="s">
        <v>17</v>
      </c>
      <c r="I72" s="7">
        <f t="shared" si="6"/>
        <v>22.5</v>
      </c>
      <c r="J72" s="30">
        <f t="shared" si="7"/>
        <v>7.5</v>
      </c>
    </row>
    <row r="73" spans="1:10" ht="15.6" x14ac:dyDescent="0.3">
      <c r="A73" s="13">
        <v>45</v>
      </c>
      <c r="B73" s="14">
        <v>44687</v>
      </c>
      <c r="C73" s="15">
        <v>1</v>
      </c>
      <c r="D73" s="16">
        <f t="shared" si="4"/>
        <v>5</v>
      </c>
      <c r="E73" s="17" t="str">
        <f>IF(ISNA(VLOOKUP(B73,'Feiertage und Honorar'!$B$1:$B$22,1,FALSE)=B73),"0","7")</f>
        <v>0</v>
      </c>
      <c r="F73" s="18" t="str">
        <f t="shared" si="5"/>
        <v>0,00</v>
      </c>
      <c r="G73" s="19"/>
      <c r="H73" s="19" t="s">
        <v>17</v>
      </c>
      <c r="I73" s="7">
        <f t="shared" si="6"/>
        <v>22.5</v>
      </c>
      <c r="J73" s="30">
        <f t="shared" si="7"/>
        <v>7.5</v>
      </c>
    </row>
    <row r="74" spans="1:10" ht="15.6" x14ac:dyDescent="0.3">
      <c r="A74" s="13">
        <v>46</v>
      </c>
      <c r="B74" s="14">
        <v>44687</v>
      </c>
      <c r="C74" s="15">
        <v>1</v>
      </c>
      <c r="D74" s="16">
        <f t="shared" si="4"/>
        <v>5</v>
      </c>
      <c r="E74" s="17" t="str">
        <f>IF(ISNA(VLOOKUP(B74,'Feiertage und Honorar'!$B$1:$B$22,1,FALSE)=B74),"0","7")</f>
        <v>0</v>
      </c>
      <c r="F74" s="18" t="str">
        <f t="shared" si="5"/>
        <v>0,00</v>
      </c>
      <c r="G74" s="19"/>
      <c r="H74" s="19" t="s">
        <v>17</v>
      </c>
      <c r="I74" s="7">
        <f t="shared" si="6"/>
        <v>22.5</v>
      </c>
      <c r="J74" s="30">
        <f t="shared" si="7"/>
        <v>7.5</v>
      </c>
    </row>
    <row r="75" spans="1:10" ht="15.6" x14ac:dyDescent="0.3">
      <c r="A75" s="13">
        <v>47</v>
      </c>
      <c r="B75" s="14">
        <v>44687</v>
      </c>
      <c r="C75" s="15">
        <v>1</v>
      </c>
      <c r="D75" s="16">
        <f t="shared" si="4"/>
        <v>5</v>
      </c>
      <c r="E75" s="17" t="str">
        <f>IF(ISNA(VLOOKUP(B75,'Feiertage und Honorar'!$B$1:$B$22,1,FALSE)=B75),"0","7")</f>
        <v>0</v>
      </c>
      <c r="F75" s="18" t="str">
        <f t="shared" si="5"/>
        <v>0,00</v>
      </c>
      <c r="G75" s="19"/>
      <c r="H75" s="19" t="s">
        <v>17</v>
      </c>
      <c r="I75" s="7">
        <f t="shared" si="6"/>
        <v>22.5</v>
      </c>
      <c r="J75" s="30">
        <f t="shared" si="7"/>
        <v>7.5</v>
      </c>
    </row>
    <row r="76" spans="1:10" ht="15.6" x14ac:dyDescent="0.3">
      <c r="A76" s="13">
        <v>48</v>
      </c>
      <c r="B76" s="14">
        <v>44687</v>
      </c>
      <c r="C76" s="15">
        <v>1</v>
      </c>
      <c r="D76" s="16">
        <f t="shared" si="4"/>
        <v>5</v>
      </c>
      <c r="E76" s="17" t="str">
        <f>IF(ISNA(VLOOKUP(B76,'Feiertage und Honorar'!$B$1:$B$22,1,FALSE)=B76),"0","7")</f>
        <v>0</v>
      </c>
      <c r="F76" s="18" t="str">
        <f t="shared" si="5"/>
        <v>0,00</v>
      </c>
      <c r="G76" s="19"/>
      <c r="H76" s="19" t="s">
        <v>17</v>
      </c>
      <c r="I76" s="7">
        <f t="shared" si="6"/>
        <v>22.5</v>
      </c>
      <c r="J76" s="30">
        <f t="shared" si="7"/>
        <v>7.5</v>
      </c>
    </row>
    <row r="77" spans="1:10" ht="15.6" x14ac:dyDescent="0.3">
      <c r="A77" s="13">
        <v>49</v>
      </c>
      <c r="B77" s="14">
        <v>44687</v>
      </c>
      <c r="C77" s="15">
        <v>1</v>
      </c>
      <c r="D77" s="16">
        <f t="shared" si="4"/>
        <v>5</v>
      </c>
      <c r="E77" s="17" t="str">
        <f>IF(ISNA(VLOOKUP(B77,'Feiertage und Honorar'!$B$1:$B$22,1,FALSE)=B77),"0","7")</f>
        <v>0</v>
      </c>
      <c r="F77" s="18" t="str">
        <f t="shared" si="5"/>
        <v>0,00</v>
      </c>
      <c r="G77" s="19"/>
      <c r="H77" s="19" t="s">
        <v>17</v>
      </c>
      <c r="I77" s="7">
        <f t="shared" si="6"/>
        <v>22.5</v>
      </c>
      <c r="J77" s="30">
        <f t="shared" si="7"/>
        <v>7.5</v>
      </c>
    </row>
    <row r="78" spans="1:10" ht="15.6" x14ac:dyDescent="0.3">
      <c r="A78" s="13">
        <v>50</v>
      </c>
      <c r="B78" s="14">
        <v>44687</v>
      </c>
      <c r="C78" s="15">
        <v>1</v>
      </c>
      <c r="D78" s="16">
        <f t="shared" si="4"/>
        <v>5</v>
      </c>
      <c r="E78" s="17" t="str">
        <f>IF(ISNA(VLOOKUP(B78,'Feiertage und Honorar'!$B$1:$B$22,1,FALSE)=B78),"0","7")</f>
        <v>0</v>
      </c>
      <c r="F78" s="18" t="str">
        <f t="shared" si="5"/>
        <v>0,00</v>
      </c>
      <c r="G78" s="19"/>
      <c r="H78" s="19" t="s">
        <v>17</v>
      </c>
      <c r="I78" s="7">
        <f t="shared" si="6"/>
        <v>22.5</v>
      </c>
      <c r="J78" s="30">
        <f t="shared" si="7"/>
        <v>7.5</v>
      </c>
    </row>
    <row r="79" spans="1:10" ht="15.6" x14ac:dyDescent="0.3">
      <c r="A79" s="13">
        <v>51</v>
      </c>
      <c r="B79" s="14">
        <v>44687</v>
      </c>
      <c r="C79" s="15">
        <v>1</v>
      </c>
      <c r="D79" s="16">
        <f t="shared" si="4"/>
        <v>5</v>
      </c>
      <c r="E79" s="17" t="str">
        <f>IF(ISNA(VLOOKUP(B79,'Feiertage und Honorar'!$B$1:$B$22,1,FALSE)=B79),"0","7")</f>
        <v>0</v>
      </c>
      <c r="F79" s="18" t="str">
        <f t="shared" si="5"/>
        <v>0,00</v>
      </c>
      <c r="G79" s="19"/>
      <c r="H79" s="19" t="s">
        <v>17</v>
      </c>
      <c r="I79" s="7">
        <f t="shared" si="6"/>
        <v>22.5</v>
      </c>
      <c r="J79" s="30">
        <f t="shared" si="7"/>
        <v>7.5</v>
      </c>
    </row>
    <row r="80" spans="1:10" ht="15.6" x14ac:dyDescent="0.3">
      <c r="A80" s="13">
        <v>52</v>
      </c>
      <c r="B80" s="14">
        <v>44687</v>
      </c>
      <c r="C80" s="15">
        <v>1</v>
      </c>
      <c r="D80" s="16">
        <f t="shared" si="4"/>
        <v>5</v>
      </c>
      <c r="E80" s="17" t="str">
        <f>IF(ISNA(VLOOKUP(B80,'Feiertage und Honorar'!$B$1:$B$22,1,FALSE)=B80),"0","7")</f>
        <v>0</v>
      </c>
      <c r="F80" s="18" t="str">
        <f t="shared" si="5"/>
        <v>0,00</v>
      </c>
      <c r="G80" s="19"/>
      <c r="H80" s="19" t="s">
        <v>17</v>
      </c>
      <c r="I80" s="7">
        <f t="shared" si="6"/>
        <v>22.5</v>
      </c>
      <c r="J80" s="30">
        <f t="shared" si="7"/>
        <v>7.5</v>
      </c>
    </row>
    <row r="81" spans="1:10" ht="15.6" x14ac:dyDescent="0.3">
      <c r="A81" s="13">
        <v>53</v>
      </c>
      <c r="B81" s="14">
        <v>44687</v>
      </c>
      <c r="C81" s="15">
        <v>1</v>
      </c>
      <c r="D81" s="16">
        <f t="shared" si="4"/>
        <v>5</v>
      </c>
      <c r="E81" s="17" t="str">
        <f>IF(ISNA(VLOOKUP(B81,'Feiertage und Honorar'!$B$1:$B$22,1,FALSE)=B81),"0","7")</f>
        <v>0</v>
      </c>
      <c r="F81" s="18" t="str">
        <f t="shared" si="5"/>
        <v>0,00</v>
      </c>
      <c r="G81" s="19"/>
      <c r="H81" s="19" t="s">
        <v>17</v>
      </c>
      <c r="I81" s="7">
        <f t="shared" si="6"/>
        <v>22.5</v>
      </c>
      <c r="J81" s="30">
        <f t="shared" si="7"/>
        <v>7.5</v>
      </c>
    </row>
    <row r="82" spans="1:10" ht="15.6" x14ac:dyDescent="0.3">
      <c r="A82" s="13">
        <v>54</v>
      </c>
      <c r="B82" s="14">
        <v>44687</v>
      </c>
      <c r="C82" s="15">
        <v>1</v>
      </c>
      <c r="D82" s="16">
        <f t="shared" si="4"/>
        <v>5</v>
      </c>
      <c r="E82" s="17" t="str">
        <f>IF(ISNA(VLOOKUP(B82,'Feiertage und Honorar'!$B$1:$B$22,1,FALSE)=B82),"0","7")</f>
        <v>0</v>
      </c>
      <c r="F82" s="18" t="str">
        <f t="shared" si="5"/>
        <v>0,00</v>
      </c>
      <c r="G82" s="19"/>
      <c r="H82" s="19" t="s">
        <v>17</v>
      </c>
      <c r="I82" s="7">
        <f t="shared" si="6"/>
        <v>22.5</v>
      </c>
      <c r="J82" s="30">
        <f t="shared" si="7"/>
        <v>7.5</v>
      </c>
    </row>
    <row r="83" spans="1:10" ht="15.6" x14ac:dyDescent="0.3">
      <c r="A83" s="13">
        <v>55</v>
      </c>
      <c r="B83" s="14">
        <v>44687</v>
      </c>
      <c r="C83" s="15">
        <v>1</v>
      </c>
      <c r="D83" s="16">
        <f>WEEKDAY(B83,2)</f>
        <v>5</v>
      </c>
      <c r="E83" s="17" t="str">
        <f>IF(ISNA(VLOOKUP(B83,'Feiertage und Honorar'!$B$1:$B$22,1,FALSE)=B83),"0","7")</f>
        <v>0</v>
      </c>
      <c r="F83" s="18" t="str">
        <f t="shared" si="5"/>
        <v>0,00</v>
      </c>
      <c r="G83" s="19"/>
      <c r="H83" s="19" t="s">
        <v>17</v>
      </c>
      <c r="I83" s="7">
        <f>(C83*($C$11+F83))+J83</f>
        <v>22.5</v>
      </c>
      <c r="J83" s="30">
        <f t="shared" si="7"/>
        <v>7.5</v>
      </c>
    </row>
    <row r="84" spans="1:10" ht="15.6" x14ac:dyDescent="0.3">
      <c r="A84" s="13">
        <v>56</v>
      </c>
      <c r="B84" s="14">
        <v>44687</v>
      </c>
      <c r="C84" s="15">
        <v>1</v>
      </c>
      <c r="D84" s="16">
        <f>WEEKDAY(B84,2)</f>
        <v>5</v>
      </c>
      <c r="E84" s="17" t="str">
        <f>IF(ISNA(VLOOKUP(B84,'Feiertage und Honorar'!$B$1:$B$22,1,FALSE)=B84),"0","7")</f>
        <v>0</v>
      </c>
      <c r="F84" s="18" t="str">
        <f t="shared" si="5"/>
        <v>0,00</v>
      </c>
      <c r="G84" s="19"/>
      <c r="H84" s="19" t="s">
        <v>17</v>
      </c>
      <c r="I84" s="7">
        <f>(C84*($C$11+F84))+J84</f>
        <v>22.5</v>
      </c>
      <c r="J84" s="30">
        <f>IF(H84="Ja",$C$11*0.5,$C$11*0)</f>
        <v>7.5</v>
      </c>
    </row>
    <row r="85" spans="1:10" ht="15.6" x14ac:dyDescent="0.3">
      <c r="A85" s="13">
        <v>57</v>
      </c>
      <c r="B85" s="14">
        <v>44687</v>
      </c>
      <c r="C85" s="15">
        <v>1</v>
      </c>
      <c r="D85" s="16">
        <f>WEEKDAY(B85,2)</f>
        <v>5</v>
      </c>
      <c r="E85" s="17" t="str">
        <f>IF(ISNA(VLOOKUP(B85,'Feiertage und Honorar'!$B$1:$B$22,1,FALSE)=B85),"0","7")</f>
        <v>0</v>
      </c>
      <c r="F85" s="18" t="str">
        <f>IF(OR(D85=7,E85="7"),"2,50€","0,00")</f>
        <v>0,00</v>
      </c>
      <c r="G85" s="19"/>
      <c r="H85" s="19" t="s">
        <v>17</v>
      </c>
      <c r="I85" s="7">
        <f>(C85*($C$11+F85))+J85</f>
        <v>22.5</v>
      </c>
      <c r="J85" s="30">
        <f>IF(H85="Ja",$C$11*0.5,$C$11*0)</f>
        <v>7.5</v>
      </c>
    </row>
    <row r="86" spans="1:10" ht="15.6" x14ac:dyDescent="0.3">
      <c r="A86" s="17"/>
      <c r="B86" s="17"/>
      <c r="C86" s="17"/>
      <c r="D86" s="17"/>
      <c r="E86" s="17"/>
      <c r="F86" s="17"/>
      <c r="G86" s="17"/>
      <c r="H86" s="17"/>
      <c r="I86" s="17"/>
      <c r="J86" s="30"/>
    </row>
    <row r="87" spans="1:10" ht="15.6" x14ac:dyDescent="0.3">
      <c r="A87" s="23" t="s">
        <v>21</v>
      </c>
      <c r="I87" s="20">
        <f>SUM(I14:I43,I58:J85)</f>
        <v>1520</v>
      </c>
      <c r="J87" s="30"/>
    </row>
    <row r="88" spans="1:10" ht="15.6" x14ac:dyDescent="0.3">
      <c r="A88" s="17"/>
    </row>
    <row r="89" spans="1:10" ht="15.6" x14ac:dyDescent="0.3">
      <c r="A89" s="5" t="s">
        <v>34</v>
      </c>
      <c r="C89" s="24"/>
    </row>
    <row r="90" spans="1:10" ht="15.6" x14ac:dyDescent="0.3">
      <c r="A90" s="5"/>
      <c r="C90" s="24"/>
    </row>
    <row r="91" spans="1:10" ht="15.6" x14ac:dyDescent="0.3">
      <c r="A91" s="5"/>
      <c r="C91" s="24"/>
    </row>
    <row r="93" spans="1:10" x14ac:dyDescent="0.3">
      <c r="A93" s="29" t="s">
        <v>33</v>
      </c>
      <c r="B93" s="29"/>
      <c r="C93" s="29"/>
      <c r="D93" s="29"/>
      <c r="E93" s="29"/>
      <c r="F93" s="29"/>
      <c r="G93" s="29"/>
      <c r="H93" s="29"/>
      <c r="I93" s="29"/>
    </row>
    <row r="94" spans="1:10" x14ac:dyDescent="0.3">
      <c r="A94" s="29"/>
      <c r="B94" s="29"/>
      <c r="C94" s="29"/>
      <c r="D94" s="29"/>
      <c r="E94" s="29"/>
      <c r="F94" s="29"/>
      <c r="G94" s="29"/>
      <c r="H94" s="29"/>
      <c r="I94" s="29"/>
    </row>
  </sheetData>
  <mergeCells count="5">
    <mergeCell ref="A1:I4"/>
    <mergeCell ref="A10:I10"/>
    <mergeCell ref="A46:I47"/>
    <mergeCell ref="A48:I51"/>
    <mergeCell ref="A93:I94"/>
  </mergeCells>
  <dataValidations count="1">
    <dataValidation type="list" allowBlank="1" showInputMessage="1" showErrorMessage="1" sqref="F9 F56" xr:uid="{26A7CC5A-1B0A-4093-B74C-4AE21F1E36AF}">
      <formula1>"10,00€,12,50€,15,00€,17,50€,20,00€,22,50€,25,00€"</formula1>
    </dataValidation>
  </dataValidations>
  <hyperlinks>
    <hyperlink ref="A7" r:id="rId1" xr:uid="{6D984E42-E988-4E75-A185-8B186F0A14A9}"/>
    <hyperlink ref="A54" r:id="rId2" xr:uid="{2B4050C0-19F6-4536-BA03-07073139EDD6}"/>
  </hyperlinks>
  <pageMargins left="0.7" right="0.7" top="0.78740157499999996" bottom="0.78740157499999996" header="0.3" footer="0.3"/>
  <pageSetup paperSize="9" orientation="portrait" r:id="rId3"/>
  <ignoredErrors>
    <ignoredError sqref="I5 A48 I52" unlockedFormula="1"/>
  </ignoredErrors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F9378B-DA78-4856-98F7-B952706E1B5F}">
          <x14:formula1>
            <xm:f>'Feiertage und Honorar'!$E$2:$E$8</xm:f>
          </x14:formula1>
          <xm:sqref>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D475D-4DAF-42C4-A20A-9471FAFAEEB6}">
  <dimension ref="A1:E22"/>
  <sheetViews>
    <sheetView workbookViewId="0">
      <selection activeCell="B22" sqref="B22"/>
    </sheetView>
  </sheetViews>
  <sheetFormatPr baseColWidth="10" defaultRowHeight="14.4" x14ac:dyDescent="0.3"/>
  <cols>
    <col min="1" max="1" width="25.33203125" bestFit="1" customWidth="1"/>
  </cols>
  <sheetData>
    <row r="1" spans="1:5" x14ac:dyDescent="0.3">
      <c r="A1" t="s">
        <v>22</v>
      </c>
      <c r="B1" s="25">
        <v>44562</v>
      </c>
    </row>
    <row r="2" spans="1:5" x14ac:dyDescent="0.3">
      <c r="A2" t="s">
        <v>23</v>
      </c>
      <c r="B2" s="25">
        <v>44666</v>
      </c>
      <c r="E2" s="26">
        <v>10</v>
      </c>
    </row>
    <row r="3" spans="1:5" x14ac:dyDescent="0.3">
      <c r="A3" t="s">
        <v>24</v>
      </c>
      <c r="B3" s="25">
        <v>44669</v>
      </c>
      <c r="E3" s="26">
        <v>12.5</v>
      </c>
    </row>
    <row r="4" spans="1:5" x14ac:dyDescent="0.3">
      <c r="A4" t="s">
        <v>25</v>
      </c>
      <c r="B4" s="25">
        <v>44682</v>
      </c>
      <c r="E4" s="26">
        <v>15</v>
      </c>
    </row>
    <row r="5" spans="1:5" x14ac:dyDescent="0.3">
      <c r="A5" t="s">
        <v>26</v>
      </c>
      <c r="B5" s="25">
        <v>44707</v>
      </c>
      <c r="E5" s="26">
        <v>17.5</v>
      </c>
    </row>
    <row r="6" spans="1:5" x14ac:dyDescent="0.3">
      <c r="A6" t="s">
        <v>27</v>
      </c>
      <c r="B6" s="25">
        <v>44718</v>
      </c>
      <c r="E6" s="26">
        <v>20</v>
      </c>
    </row>
    <row r="7" spans="1:5" x14ac:dyDescent="0.3">
      <c r="A7" t="s">
        <v>28</v>
      </c>
      <c r="B7" s="25">
        <v>44728</v>
      </c>
      <c r="E7" s="26">
        <v>22.5</v>
      </c>
    </row>
    <row r="8" spans="1:5" x14ac:dyDescent="0.3">
      <c r="A8" t="s">
        <v>29</v>
      </c>
      <c r="B8" s="25">
        <v>44837</v>
      </c>
      <c r="E8" s="26">
        <v>25</v>
      </c>
    </row>
    <row r="9" spans="1:5" x14ac:dyDescent="0.3">
      <c r="A9" t="s">
        <v>30</v>
      </c>
      <c r="B9" s="25">
        <v>44866</v>
      </c>
    </row>
    <row r="10" spans="1:5" x14ac:dyDescent="0.3">
      <c r="A10" t="s">
        <v>31</v>
      </c>
      <c r="B10" s="25">
        <v>44920</v>
      </c>
    </row>
    <row r="11" spans="1:5" x14ac:dyDescent="0.3">
      <c r="A11" t="s">
        <v>32</v>
      </c>
      <c r="B11" s="25">
        <v>44921</v>
      </c>
    </row>
    <row r="12" spans="1:5" x14ac:dyDescent="0.3">
      <c r="A12" t="s">
        <v>22</v>
      </c>
      <c r="B12" s="25">
        <v>44927</v>
      </c>
    </row>
    <row r="13" spans="1:5" x14ac:dyDescent="0.3">
      <c r="A13" t="s">
        <v>23</v>
      </c>
      <c r="B13" s="25">
        <v>45023</v>
      </c>
    </row>
    <row r="14" spans="1:5" x14ac:dyDescent="0.3">
      <c r="A14" t="s">
        <v>24</v>
      </c>
      <c r="B14" s="25">
        <v>45026</v>
      </c>
    </row>
    <row r="15" spans="1:5" x14ac:dyDescent="0.3">
      <c r="A15" t="s">
        <v>25</v>
      </c>
      <c r="B15" s="25">
        <v>45047</v>
      </c>
    </row>
    <row r="16" spans="1:5" x14ac:dyDescent="0.3">
      <c r="A16" t="s">
        <v>26</v>
      </c>
      <c r="B16" s="25">
        <v>45064</v>
      </c>
    </row>
    <row r="17" spans="1:2" x14ac:dyDescent="0.3">
      <c r="A17" t="s">
        <v>27</v>
      </c>
      <c r="B17" s="25">
        <v>45075</v>
      </c>
    </row>
    <row r="18" spans="1:2" x14ac:dyDescent="0.3">
      <c r="A18" t="s">
        <v>28</v>
      </c>
      <c r="B18" s="25">
        <v>45085</v>
      </c>
    </row>
    <row r="19" spans="1:2" x14ac:dyDescent="0.3">
      <c r="A19" t="s">
        <v>29</v>
      </c>
      <c r="B19" s="25">
        <v>45202</v>
      </c>
    </row>
    <row r="20" spans="1:2" x14ac:dyDescent="0.3">
      <c r="A20" t="s">
        <v>30</v>
      </c>
      <c r="B20" s="25">
        <v>45231</v>
      </c>
    </row>
    <row r="21" spans="1:2" x14ac:dyDescent="0.3">
      <c r="A21" t="s">
        <v>31</v>
      </c>
      <c r="B21" s="25">
        <v>45285</v>
      </c>
    </row>
    <row r="22" spans="1:2" x14ac:dyDescent="0.3">
      <c r="A22" t="s">
        <v>32</v>
      </c>
      <c r="B22" s="25">
        <v>45286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Abrechnung</vt:lpstr>
      <vt:lpstr>Feiertage und Honorar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Hendrik Naumann</dc:creator>
  <cp:lastModifiedBy>Hendrik Möller</cp:lastModifiedBy>
  <dcterms:created xsi:type="dcterms:W3CDTF">2022-09-05T07:31:12Z</dcterms:created>
  <dcterms:modified xsi:type="dcterms:W3CDTF">2022-10-22T12:37:46Z</dcterms:modified>
</cp:coreProperties>
</file>